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'Sheet1'!$A$1:$J$66</definedName>
    <definedName name="_xlnm.Print_Titles" localSheetId="0">'Sheet1'!$A:$A,'Sheet1'!$1:$5</definedName>
  </definedNames>
  <calcPr fullCalcOnLoad="1"/>
</workbook>
</file>

<file path=xl/sharedStrings.xml><?xml version="1.0" encoding="utf-8"?>
<sst xmlns="http://schemas.openxmlformats.org/spreadsheetml/2006/main" count="44" uniqueCount="32">
  <si>
    <t>COST OF SALES</t>
  </si>
  <si>
    <t>GROSS PROFIT</t>
  </si>
  <si>
    <t>R &amp; D</t>
  </si>
  <si>
    <t>TAXES</t>
  </si>
  <si>
    <t>SHARES O/S</t>
  </si>
  <si>
    <t>EPS</t>
  </si>
  <si>
    <t>LUCENT TECHNOLOGIES, INC.</t>
  </si>
  <si>
    <t>TOTAL REVENUES</t>
  </si>
  <si>
    <t xml:space="preserve">   % Total Revenues</t>
  </si>
  <si>
    <t>SG&amp;A</t>
  </si>
  <si>
    <t>TOTAL OPERATING EXPENSES</t>
  </si>
  <si>
    <t>INTEREST EXPENSE</t>
  </si>
  <si>
    <t>INCOME BEFORE TAXES</t>
  </si>
  <si>
    <t xml:space="preserve">   Tax Rate</t>
  </si>
  <si>
    <t xml:space="preserve"> </t>
  </si>
  <si>
    <t xml:space="preserve">   % Change Y-O-Y</t>
  </si>
  <si>
    <t>PRICE / GROWTH FLOW RATIO</t>
  </si>
  <si>
    <t>INPUT POSSIBLE PRICE / SHARE</t>
  </si>
  <si>
    <t>MARKET CAP. USING ABOVE PRICE</t>
  </si>
  <si>
    <t>EPS GROWTH USING ABOVE EPS</t>
  </si>
  <si>
    <t>POSSIBLE PRICE EARNINGS RATIO</t>
  </si>
  <si>
    <t>PEG RATIO USING ABOVE DATA</t>
  </si>
  <si>
    <t>PRICE TO REVENUES USING ABOVE</t>
  </si>
  <si>
    <t xml:space="preserve">   PGFR  cheap =   5</t>
  </si>
  <si>
    <t xml:space="preserve">   PGFR normal = 11</t>
  </si>
  <si>
    <t xml:space="preserve">   PGFR     high &gt; 15</t>
  </si>
  <si>
    <t>OTHER INCOME (EXPENSE)</t>
  </si>
  <si>
    <t>OPERATING INCOME (LOSS)</t>
  </si>
  <si>
    <t>NET INCOME (LOSS) FROM OPERATIONS</t>
  </si>
  <si>
    <t>FISCAL YEARS ENDED</t>
  </si>
  <si>
    <t xml:space="preserve">HYPOTHETICAL FINANCIAL  MODEL </t>
  </si>
  <si>
    <t xml:space="preserve">Price / (EPS + FWD 1Y R&amp;D)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</si>
</sst>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>
      <alignment/>
    </xf>
    <xf numFmtId="1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0" fontId="5" fillId="2" borderId="0" xfId="0" applyNumberFormat="1" applyFont="1" applyFill="1" applyAlignment="1">
      <alignment/>
    </xf>
    <xf numFmtId="10" fontId="7" fillId="2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140625" defaultRowHeight="12.75"/>
  <cols>
    <col min="1" max="1" width="43.421875" style="0" bestFit="1" customWidth="1"/>
    <col min="2" max="10" width="11.140625" style="0" bestFit="1" customWidth="1"/>
  </cols>
  <sheetData>
    <row r="1" spans="1:2" ht="17.25">
      <c r="A1" s="8">
        <v>38246</v>
      </c>
      <c r="B1" s="3" t="s">
        <v>6</v>
      </c>
    </row>
    <row r="2" ht="17.25">
      <c r="B2" s="3" t="s">
        <v>30</v>
      </c>
    </row>
    <row r="3" spans="2:3" ht="17.25">
      <c r="B3" s="3" t="s">
        <v>29</v>
      </c>
      <c r="C3" s="3"/>
    </row>
    <row r="5" spans="2:10" ht="15">
      <c r="B5" s="7">
        <v>2004</v>
      </c>
      <c r="C5" s="7">
        <v>2005</v>
      </c>
      <c r="D5" s="7">
        <v>2006</v>
      </c>
      <c r="E5" s="7">
        <v>2007</v>
      </c>
      <c r="F5" s="7">
        <v>2008</v>
      </c>
      <c r="G5" s="7">
        <v>2009</v>
      </c>
      <c r="H5" s="7">
        <v>2010</v>
      </c>
      <c r="I5" s="7">
        <v>2011</v>
      </c>
      <c r="J5" s="7">
        <v>2012</v>
      </c>
    </row>
    <row r="7" spans="1:7" ht="12.75">
      <c r="A7" s="2"/>
      <c r="B7" s="1"/>
      <c r="C7" s="1"/>
      <c r="D7" s="1"/>
      <c r="E7" s="1"/>
      <c r="F7" s="1"/>
      <c r="G7" s="1"/>
    </row>
    <row r="8" spans="1:10" ht="12.75">
      <c r="A8" s="2" t="s">
        <v>7</v>
      </c>
      <c r="B8" s="4">
        <v>8700</v>
      </c>
      <c r="C8" s="4">
        <f aca="true" t="shared" si="0" ref="C8:J8">+B8*(1+C9)</f>
        <v>9222</v>
      </c>
      <c r="D8" s="4">
        <f t="shared" si="0"/>
        <v>9959.76</v>
      </c>
      <c r="E8" s="4">
        <f t="shared" si="0"/>
        <v>10955.736</v>
      </c>
      <c r="F8" s="4">
        <f t="shared" si="0"/>
        <v>11941.752240000002</v>
      </c>
      <c r="G8" s="4">
        <f t="shared" si="0"/>
        <v>13016.509941600003</v>
      </c>
      <c r="H8" s="4">
        <f t="shared" si="0"/>
        <v>14318.160935760005</v>
      </c>
      <c r="I8" s="4">
        <f t="shared" si="0"/>
        <v>15606.795419978405</v>
      </c>
      <c r="J8" s="4">
        <f t="shared" si="0"/>
        <v>17167.474961976248</v>
      </c>
    </row>
    <row r="9" spans="1:10" ht="12.75">
      <c r="A9" s="2" t="s">
        <v>15</v>
      </c>
      <c r="B9" s="15" t="s">
        <v>14</v>
      </c>
      <c r="C9" s="15">
        <v>0.06</v>
      </c>
      <c r="D9" s="15">
        <v>0.08</v>
      </c>
      <c r="E9" s="15">
        <v>0.1</v>
      </c>
      <c r="F9" s="15">
        <v>0.09</v>
      </c>
      <c r="G9" s="15">
        <v>0.09</v>
      </c>
      <c r="H9" s="15">
        <v>0.1</v>
      </c>
      <c r="I9" s="15">
        <v>0.09</v>
      </c>
      <c r="J9" s="15">
        <v>0.1</v>
      </c>
    </row>
    <row r="10" spans="1:10" ht="12.75">
      <c r="A10" s="2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" t="s">
        <v>0</v>
      </c>
      <c r="B11" s="4">
        <f aca="true" t="shared" si="1" ref="B11:J11">+B8*B12</f>
        <v>5220</v>
      </c>
      <c r="C11" s="4">
        <f t="shared" si="1"/>
        <v>5533.2</v>
      </c>
      <c r="D11" s="4">
        <f t="shared" si="1"/>
        <v>5876.2584</v>
      </c>
      <c r="E11" s="4">
        <f t="shared" si="1"/>
        <v>6463.88424</v>
      </c>
      <c r="F11" s="4">
        <f t="shared" si="1"/>
        <v>6926.2162992</v>
      </c>
      <c r="G11" s="4">
        <f t="shared" si="1"/>
        <v>7549.575766128001</v>
      </c>
      <c r="H11" s="4">
        <f t="shared" si="1"/>
        <v>8304.533342740802</v>
      </c>
      <c r="I11" s="4">
        <f t="shared" si="1"/>
        <v>9051.941343587474</v>
      </c>
      <c r="J11" s="4">
        <f t="shared" si="1"/>
        <v>9957.135477946224</v>
      </c>
    </row>
    <row r="12" spans="1:10" ht="12.75">
      <c r="A12" s="2" t="s">
        <v>8</v>
      </c>
      <c r="B12" s="16">
        <v>0.6</v>
      </c>
      <c r="C12" s="16">
        <v>0.6</v>
      </c>
      <c r="D12" s="16">
        <v>0.59</v>
      </c>
      <c r="E12" s="16">
        <v>0.59</v>
      </c>
      <c r="F12" s="16">
        <v>0.58</v>
      </c>
      <c r="G12" s="16">
        <v>0.58</v>
      </c>
      <c r="H12" s="16">
        <v>0.58</v>
      </c>
      <c r="I12" s="16">
        <v>0.58</v>
      </c>
      <c r="J12" s="16">
        <v>0.58</v>
      </c>
    </row>
    <row r="13" spans="1:10" ht="12.75">
      <c r="A13" s="2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2" t="s">
        <v>1</v>
      </c>
      <c r="B14" s="4">
        <f aca="true" t="shared" si="2" ref="B14:G14">+B8-B11</f>
        <v>3480</v>
      </c>
      <c r="C14" s="4">
        <f t="shared" si="2"/>
        <v>3688.8</v>
      </c>
      <c r="D14" s="4">
        <f t="shared" si="2"/>
        <v>4083.5016000000005</v>
      </c>
      <c r="E14" s="4">
        <f t="shared" si="2"/>
        <v>4491.8517600000005</v>
      </c>
      <c r="F14" s="4">
        <f t="shared" si="2"/>
        <v>5015.535940800001</v>
      </c>
      <c r="G14" s="4">
        <f t="shared" si="2"/>
        <v>5466.934175472002</v>
      </c>
      <c r="H14" s="4">
        <f>+H8-H11</f>
        <v>6013.627593019202</v>
      </c>
      <c r="I14" s="4">
        <f>+I8-I11</f>
        <v>6554.854076390931</v>
      </c>
      <c r="J14" s="4">
        <f>+J8-J11</f>
        <v>7210.339484030024</v>
      </c>
    </row>
    <row r="15" spans="1:10" ht="12.75">
      <c r="A15" s="2" t="s">
        <v>8</v>
      </c>
      <c r="B15" s="16">
        <f aca="true" t="shared" si="3" ref="B15:G15">+B14/+B8</f>
        <v>0.4</v>
      </c>
      <c r="C15" s="16">
        <f t="shared" si="3"/>
        <v>0.4</v>
      </c>
      <c r="D15" s="16">
        <f t="shared" si="3"/>
        <v>0.41000000000000003</v>
      </c>
      <c r="E15" s="16">
        <f t="shared" si="3"/>
        <v>0.41000000000000003</v>
      </c>
      <c r="F15" s="16">
        <f t="shared" si="3"/>
        <v>0.42000000000000004</v>
      </c>
      <c r="G15" s="16">
        <f t="shared" si="3"/>
        <v>0.42000000000000004</v>
      </c>
      <c r="H15" s="16">
        <f>+H14/+H8</f>
        <v>0.42000000000000004</v>
      </c>
      <c r="I15" s="16">
        <f>+I14/+I8</f>
        <v>0.4200000000000001</v>
      </c>
      <c r="J15" s="16">
        <f>+J14/+J8</f>
        <v>0.42000000000000004</v>
      </c>
    </row>
    <row r="16" spans="1:10" ht="12.75">
      <c r="A16" s="2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2" t="s">
        <v>2</v>
      </c>
      <c r="B17" s="4">
        <f aca="true" t="shared" si="4" ref="B17:J17">+B8*B18</f>
        <v>1261.5</v>
      </c>
      <c r="C17" s="4">
        <f t="shared" si="4"/>
        <v>1198.8600000000001</v>
      </c>
      <c r="D17" s="4">
        <f t="shared" si="4"/>
        <v>1195.1712</v>
      </c>
      <c r="E17" s="4">
        <f t="shared" si="4"/>
        <v>1205.1309600000002</v>
      </c>
      <c r="F17" s="4">
        <f t="shared" si="4"/>
        <v>1194.1752240000003</v>
      </c>
      <c r="G17" s="4">
        <f t="shared" si="4"/>
        <v>1301.6509941600004</v>
      </c>
      <c r="H17" s="4">
        <f t="shared" si="4"/>
        <v>1288.6344842184003</v>
      </c>
      <c r="I17" s="4">
        <f t="shared" si="4"/>
        <v>1404.6115877980565</v>
      </c>
      <c r="J17" s="4">
        <f t="shared" si="4"/>
        <v>1373.3979969580998</v>
      </c>
    </row>
    <row r="18" spans="1:10" ht="12.75">
      <c r="A18" s="2" t="s">
        <v>8</v>
      </c>
      <c r="B18" s="16">
        <v>0.145</v>
      </c>
      <c r="C18" s="16">
        <v>0.13</v>
      </c>
      <c r="D18" s="16">
        <v>0.12</v>
      </c>
      <c r="E18" s="16">
        <v>0.11</v>
      </c>
      <c r="F18" s="16">
        <v>0.1</v>
      </c>
      <c r="G18" s="16">
        <v>0.1</v>
      </c>
      <c r="H18" s="16">
        <v>0.09</v>
      </c>
      <c r="I18" s="16">
        <v>0.09</v>
      </c>
      <c r="J18" s="16">
        <v>0.08</v>
      </c>
    </row>
    <row r="19" spans="1:10" ht="12.75">
      <c r="A19" s="2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2" t="s">
        <v>9</v>
      </c>
      <c r="B20" s="4">
        <f aca="true" t="shared" si="5" ref="B20:J20">+B8*B21</f>
        <v>1479</v>
      </c>
      <c r="C20" s="4">
        <f t="shared" si="5"/>
        <v>1659.96</v>
      </c>
      <c r="D20" s="4">
        <f t="shared" si="5"/>
        <v>1792.7567999999999</v>
      </c>
      <c r="E20" s="4">
        <f t="shared" si="5"/>
        <v>1862.4751200000003</v>
      </c>
      <c r="F20" s="4">
        <f t="shared" si="5"/>
        <v>1910.6803584000004</v>
      </c>
      <c r="G20" s="4">
        <f t="shared" si="5"/>
        <v>1952.4764912400003</v>
      </c>
      <c r="H20" s="4">
        <f t="shared" si="5"/>
        <v>2147.7241403640005</v>
      </c>
      <c r="I20" s="4">
        <f t="shared" si="5"/>
        <v>2341.0193129967606</v>
      </c>
      <c r="J20" s="4">
        <f t="shared" si="5"/>
        <v>2575.121244296437</v>
      </c>
    </row>
    <row r="21" spans="1:10" ht="12.75">
      <c r="A21" s="2" t="s">
        <v>8</v>
      </c>
      <c r="B21" s="16">
        <v>0.17</v>
      </c>
      <c r="C21" s="16">
        <v>0.18</v>
      </c>
      <c r="D21" s="16">
        <v>0.18</v>
      </c>
      <c r="E21" s="16">
        <v>0.17</v>
      </c>
      <c r="F21" s="16">
        <v>0.16</v>
      </c>
      <c r="G21" s="16">
        <v>0.15</v>
      </c>
      <c r="H21" s="16">
        <v>0.15</v>
      </c>
      <c r="I21" s="16">
        <v>0.15</v>
      </c>
      <c r="J21" s="16">
        <v>0.15</v>
      </c>
    </row>
    <row r="22" spans="1:10" ht="12.75">
      <c r="A22" s="2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2" t="s">
        <v>10</v>
      </c>
      <c r="B23" s="4">
        <f aca="true" t="shared" si="6" ref="B23:G23">+B17+B20</f>
        <v>2740.5</v>
      </c>
      <c r="C23" s="4">
        <f t="shared" si="6"/>
        <v>2858.82</v>
      </c>
      <c r="D23" s="4">
        <f t="shared" si="6"/>
        <v>2987.928</v>
      </c>
      <c r="E23" s="4">
        <f t="shared" si="6"/>
        <v>3067.6060800000005</v>
      </c>
      <c r="F23" s="4">
        <f t="shared" si="6"/>
        <v>3104.8555824000005</v>
      </c>
      <c r="G23" s="4">
        <f t="shared" si="6"/>
        <v>3254.1274854000008</v>
      </c>
      <c r="H23" s="4">
        <f>+H17+H20</f>
        <v>3436.358624582401</v>
      </c>
      <c r="I23" s="4">
        <f>+I17+I20</f>
        <v>3745.630900794817</v>
      </c>
      <c r="J23" s="4">
        <f>+J17+J20</f>
        <v>3948.5192412545366</v>
      </c>
    </row>
    <row r="24" spans="1:10" ht="12.75">
      <c r="A24" s="2" t="s">
        <v>8</v>
      </c>
      <c r="B24" s="16">
        <f aca="true" t="shared" si="7" ref="B24:G24">+B23/B8</f>
        <v>0.315</v>
      </c>
      <c r="C24" s="16">
        <f t="shared" si="7"/>
        <v>0.31</v>
      </c>
      <c r="D24" s="16">
        <f t="shared" si="7"/>
        <v>0.3</v>
      </c>
      <c r="E24" s="16">
        <f t="shared" si="7"/>
        <v>0.28</v>
      </c>
      <c r="F24" s="16">
        <f t="shared" si="7"/>
        <v>0.26</v>
      </c>
      <c r="G24" s="16">
        <f t="shared" si="7"/>
        <v>0.25</v>
      </c>
      <c r="H24" s="16">
        <f>+H23/H8</f>
        <v>0.24</v>
      </c>
      <c r="I24" s="16">
        <f>+I23/I8</f>
        <v>0.24</v>
      </c>
      <c r="J24" s="16">
        <f>+J23/J8</f>
        <v>0.22999999999999998</v>
      </c>
    </row>
    <row r="25" spans="1:10" ht="12.75">
      <c r="A25" s="2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2" t="s">
        <v>27</v>
      </c>
      <c r="B26" s="4">
        <f>+B14-B23</f>
        <v>739.5</v>
      </c>
      <c r="C26" s="4">
        <f aca="true" t="shared" si="8" ref="C26:J26">+C14-C23</f>
        <v>829.98</v>
      </c>
      <c r="D26" s="4">
        <f t="shared" si="8"/>
        <v>1095.5736000000006</v>
      </c>
      <c r="E26" s="4">
        <f t="shared" si="8"/>
        <v>1424.24568</v>
      </c>
      <c r="F26" s="4">
        <f t="shared" si="8"/>
        <v>1910.6803584000008</v>
      </c>
      <c r="G26" s="4">
        <f t="shared" si="8"/>
        <v>2212.806690072001</v>
      </c>
      <c r="H26" s="4">
        <f t="shared" si="8"/>
        <v>2577.2689684368015</v>
      </c>
      <c r="I26" s="4">
        <f t="shared" si="8"/>
        <v>2809.2231755961143</v>
      </c>
      <c r="J26" s="4">
        <f t="shared" si="8"/>
        <v>3261.8202427754877</v>
      </c>
    </row>
    <row r="27" spans="1:10" ht="12.75">
      <c r="A27" s="2" t="s">
        <v>8</v>
      </c>
      <c r="B27" s="16">
        <f aca="true" t="shared" si="9" ref="B27:J27">+B26/B8</f>
        <v>0.085</v>
      </c>
      <c r="C27" s="16">
        <f t="shared" si="9"/>
        <v>0.09</v>
      </c>
      <c r="D27" s="16">
        <f t="shared" si="9"/>
        <v>0.11000000000000006</v>
      </c>
      <c r="E27" s="16">
        <f t="shared" si="9"/>
        <v>0.12999999999999998</v>
      </c>
      <c r="F27" s="16">
        <f t="shared" si="9"/>
        <v>0.16000000000000006</v>
      </c>
      <c r="G27" s="16">
        <f t="shared" si="9"/>
        <v>0.17000000000000004</v>
      </c>
      <c r="H27" s="16">
        <f t="shared" si="9"/>
        <v>0.18000000000000005</v>
      </c>
      <c r="I27" s="16">
        <f t="shared" si="9"/>
        <v>0.18000000000000008</v>
      </c>
      <c r="J27" s="16">
        <f t="shared" si="9"/>
        <v>0.19000000000000003</v>
      </c>
    </row>
    <row r="28" spans="1:10" ht="12.75">
      <c r="A28" s="2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2" t="s">
        <v>11</v>
      </c>
      <c r="B29" s="4">
        <v>322</v>
      </c>
      <c r="C29" s="4">
        <v>225</v>
      </c>
      <c r="D29" s="4">
        <v>200</v>
      </c>
      <c r="E29" s="4">
        <v>175</v>
      </c>
      <c r="F29" s="4">
        <v>150</v>
      </c>
      <c r="G29" s="4">
        <v>150</v>
      </c>
      <c r="H29" s="4">
        <v>150</v>
      </c>
      <c r="I29" s="4">
        <v>150</v>
      </c>
      <c r="J29" s="4">
        <v>150</v>
      </c>
    </row>
    <row r="30" spans="1:10" ht="12.75">
      <c r="A30" s="2" t="s">
        <v>8</v>
      </c>
      <c r="B30" s="16">
        <f aca="true" t="shared" si="10" ref="B30:J30">+B29/B8</f>
        <v>0.03701149425287356</v>
      </c>
      <c r="C30" s="16">
        <f t="shared" si="10"/>
        <v>0.024398178269355888</v>
      </c>
      <c r="D30" s="16">
        <f t="shared" si="10"/>
        <v>0.020080805159963692</v>
      </c>
      <c r="E30" s="16">
        <f t="shared" si="10"/>
        <v>0.01597336774088021</v>
      </c>
      <c r="F30" s="16">
        <f t="shared" si="10"/>
        <v>0.012560970700561109</v>
      </c>
      <c r="G30" s="16">
        <f t="shared" si="10"/>
        <v>0.011523826330790006</v>
      </c>
      <c r="H30" s="16">
        <f t="shared" si="10"/>
        <v>0.01047620575526364</v>
      </c>
      <c r="I30" s="16">
        <f t="shared" si="10"/>
        <v>0.009611197940608844</v>
      </c>
      <c r="J30" s="16">
        <f t="shared" si="10"/>
        <v>0.008737452673280768</v>
      </c>
    </row>
    <row r="31" spans="1:10" ht="12.75">
      <c r="A31" s="2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" t="s">
        <v>26</v>
      </c>
      <c r="B32" s="4">
        <v>79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12.75">
      <c r="A33" s="2" t="s">
        <v>8</v>
      </c>
      <c r="B33" s="16">
        <f aca="true" t="shared" si="11" ref="B33:J33">+B32/B8</f>
        <v>0.009080459770114943</v>
      </c>
      <c r="C33" s="16">
        <f t="shared" si="11"/>
        <v>0</v>
      </c>
      <c r="D33" s="16">
        <f t="shared" si="11"/>
        <v>0</v>
      </c>
      <c r="E33" s="16">
        <f t="shared" si="11"/>
        <v>0</v>
      </c>
      <c r="F33" s="16">
        <f t="shared" si="11"/>
        <v>0</v>
      </c>
      <c r="G33" s="16">
        <f t="shared" si="11"/>
        <v>0</v>
      </c>
      <c r="H33" s="16">
        <f t="shared" si="11"/>
        <v>0</v>
      </c>
      <c r="I33" s="16">
        <f t="shared" si="11"/>
        <v>0</v>
      </c>
      <c r="J33" s="16">
        <f t="shared" si="11"/>
        <v>0</v>
      </c>
    </row>
    <row r="34" spans="1:10" ht="12.75">
      <c r="A34" s="2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2" t="s">
        <v>12</v>
      </c>
      <c r="B35" s="4">
        <f>+B26-B29+B32</f>
        <v>496.5</v>
      </c>
      <c r="C35" s="4">
        <f aca="true" t="shared" si="12" ref="C35:J35">+C26-C32</f>
        <v>829.98</v>
      </c>
      <c r="D35" s="4">
        <f t="shared" si="12"/>
        <v>1095.5736000000006</v>
      </c>
      <c r="E35" s="4">
        <f t="shared" si="12"/>
        <v>1424.24568</v>
      </c>
      <c r="F35" s="4">
        <f t="shared" si="12"/>
        <v>1910.6803584000008</v>
      </c>
      <c r="G35" s="4">
        <f t="shared" si="12"/>
        <v>2212.806690072001</v>
      </c>
      <c r="H35" s="4">
        <f t="shared" si="12"/>
        <v>2577.2689684368015</v>
      </c>
      <c r="I35" s="4">
        <f t="shared" si="12"/>
        <v>2809.2231755961143</v>
      </c>
      <c r="J35" s="4">
        <f t="shared" si="12"/>
        <v>3261.8202427754877</v>
      </c>
    </row>
    <row r="36" spans="1:10" ht="12.75">
      <c r="A36" s="2" t="s">
        <v>8</v>
      </c>
      <c r="B36" s="16">
        <f aca="true" t="shared" si="13" ref="B36:J36">+B35/+B8</f>
        <v>0.05706896551724138</v>
      </c>
      <c r="C36" s="16">
        <f t="shared" si="13"/>
        <v>0.09</v>
      </c>
      <c r="D36" s="16">
        <f t="shared" si="13"/>
        <v>0.11000000000000006</v>
      </c>
      <c r="E36" s="16">
        <f t="shared" si="13"/>
        <v>0.12999999999999998</v>
      </c>
      <c r="F36" s="16">
        <f t="shared" si="13"/>
        <v>0.16000000000000006</v>
      </c>
      <c r="G36" s="16">
        <f t="shared" si="13"/>
        <v>0.17000000000000004</v>
      </c>
      <c r="H36" s="16">
        <f t="shared" si="13"/>
        <v>0.18000000000000005</v>
      </c>
      <c r="I36" s="16">
        <f t="shared" si="13"/>
        <v>0.18000000000000008</v>
      </c>
      <c r="J36" s="16">
        <f t="shared" si="13"/>
        <v>0.19000000000000003</v>
      </c>
    </row>
    <row r="37" spans="1:10" ht="12.75">
      <c r="A37" s="2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2" t="s">
        <v>3</v>
      </c>
      <c r="B38" s="4">
        <f aca="true" t="shared" si="14" ref="B38:J38">+B35*B39</f>
        <v>0</v>
      </c>
      <c r="C38" s="4">
        <f t="shared" si="14"/>
        <v>290.493</v>
      </c>
      <c r="D38" s="4">
        <f t="shared" si="14"/>
        <v>383.4507600000002</v>
      </c>
      <c r="E38" s="4">
        <f t="shared" si="14"/>
        <v>498.48598799999996</v>
      </c>
      <c r="F38" s="4">
        <f t="shared" si="14"/>
        <v>668.7381254400002</v>
      </c>
      <c r="G38" s="4">
        <f t="shared" si="14"/>
        <v>774.4823415252002</v>
      </c>
      <c r="H38" s="4">
        <f t="shared" si="14"/>
        <v>902.0441389528804</v>
      </c>
      <c r="I38" s="4">
        <f t="shared" si="14"/>
        <v>983.2281114586399</v>
      </c>
      <c r="J38" s="4">
        <f t="shared" si="14"/>
        <v>1141.6370849714206</v>
      </c>
    </row>
    <row r="39" spans="1:10" ht="12.75">
      <c r="A39" s="2" t="s">
        <v>13</v>
      </c>
      <c r="B39" s="16">
        <v>0</v>
      </c>
      <c r="C39" s="16">
        <v>0.35</v>
      </c>
      <c r="D39" s="16">
        <v>0.35</v>
      </c>
      <c r="E39" s="16">
        <v>0.35</v>
      </c>
      <c r="F39" s="16">
        <v>0.35</v>
      </c>
      <c r="G39" s="16">
        <v>0.35</v>
      </c>
      <c r="H39" s="16">
        <v>0.35</v>
      </c>
      <c r="I39" s="16">
        <v>0.35</v>
      </c>
      <c r="J39" s="16">
        <v>0.35</v>
      </c>
    </row>
    <row r="41" spans="1:10" ht="12.75">
      <c r="A41" s="2" t="s">
        <v>28</v>
      </c>
      <c r="B41" s="4">
        <f aca="true" t="shared" si="15" ref="B41:G41">+B35-B38</f>
        <v>496.5</v>
      </c>
      <c r="C41" s="4">
        <f t="shared" si="15"/>
        <v>539.4870000000001</v>
      </c>
      <c r="D41" s="4">
        <f t="shared" si="15"/>
        <v>712.1228400000005</v>
      </c>
      <c r="E41" s="4">
        <f t="shared" si="15"/>
        <v>925.7596920000001</v>
      </c>
      <c r="F41" s="4">
        <f t="shared" si="15"/>
        <v>1241.9422329600006</v>
      </c>
      <c r="G41" s="4">
        <f t="shared" si="15"/>
        <v>1438.3243485468006</v>
      </c>
      <c r="H41" s="4">
        <f>+H35-H38</f>
        <v>1675.224829483921</v>
      </c>
      <c r="I41" s="4">
        <f>+I35-I38</f>
        <v>1825.9950641374744</v>
      </c>
      <c r="J41" s="4">
        <f>+J35-J38</f>
        <v>2120.1831578040674</v>
      </c>
    </row>
    <row r="42" spans="1:10" ht="12.75">
      <c r="A42" s="2" t="s">
        <v>8</v>
      </c>
      <c r="B42" s="16">
        <f>+B41/B8</f>
        <v>0.05706896551724138</v>
      </c>
      <c r="C42" s="16">
        <f aca="true" t="shared" si="16" ref="C42:J42">+C41/C8</f>
        <v>0.05850000000000001</v>
      </c>
      <c r="D42" s="16">
        <f t="shared" si="16"/>
        <v>0.07150000000000005</v>
      </c>
      <c r="E42" s="16">
        <f t="shared" si="16"/>
        <v>0.0845</v>
      </c>
      <c r="F42" s="16">
        <f t="shared" si="16"/>
        <v>0.10400000000000004</v>
      </c>
      <c r="G42" s="16">
        <f t="shared" si="16"/>
        <v>0.11050000000000001</v>
      </c>
      <c r="H42" s="16">
        <f t="shared" si="16"/>
        <v>0.11700000000000003</v>
      </c>
      <c r="I42" s="16">
        <f t="shared" si="16"/>
        <v>0.11700000000000006</v>
      </c>
      <c r="J42" s="16">
        <f t="shared" si="16"/>
        <v>0.12350000000000004</v>
      </c>
    </row>
    <row r="43" ht="12.75">
      <c r="A43" s="2"/>
    </row>
    <row r="44" ht="12.75">
      <c r="A44" s="2"/>
    </row>
    <row r="45" spans="1:10" ht="12.75">
      <c r="A45" s="2" t="s">
        <v>4</v>
      </c>
      <c r="B45" s="5">
        <v>4800</v>
      </c>
      <c r="C45" s="5">
        <v>4850</v>
      </c>
      <c r="D45" s="5">
        <v>4900</v>
      </c>
      <c r="E45" s="5">
        <v>4950</v>
      </c>
      <c r="F45" s="5">
        <v>5000</v>
      </c>
      <c r="G45" s="5">
        <v>5050</v>
      </c>
      <c r="H45" s="5">
        <v>5100</v>
      </c>
      <c r="I45" s="5">
        <v>5150</v>
      </c>
      <c r="J45" s="5">
        <v>5200</v>
      </c>
    </row>
    <row r="46" ht="12.75">
      <c r="A46" s="2" t="s">
        <v>14</v>
      </c>
    </row>
    <row r="47" spans="1:10" ht="12.75">
      <c r="A47" s="2" t="s">
        <v>5</v>
      </c>
      <c r="B47" s="6">
        <f>+B41/B45</f>
        <v>0.1034375</v>
      </c>
      <c r="C47" s="6">
        <f aca="true" t="shared" si="17" ref="C47:J47">+C41/C45</f>
        <v>0.11123443298969074</v>
      </c>
      <c r="D47" s="6">
        <f t="shared" si="17"/>
        <v>0.1453311918367348</v>
      </c>
      <c r="E47" s="6">
        <f t="shared" si="17"/>
        <v>0.18702216000000002</v>
      </c>
      <c r="F47" s="6">
        <f t="shared" si="17"/>
        <v>0.24838844659200013</v>
      </c>
      <c r="G47" s="6">
        <f t="shared" si="17"/>
        <v>0.2848167026825348</v>
      </c>
      <c r="H47" s="6">
        <f t="shared" si="17"/>
        <v>0.32847545676155315</v>
      </c>
      <c r="I47" s="6">
        <f t="shared" si="17"/>
        <v>0.35456214837620864</v>
      </c>
      <c r="J47" s="6">
        <f t="shared" si="17"/>
        <v>0.40772753034693604</v>
      </c>
    </row>
    <row r="49" spans="1:10" ht="12.75">
      <c r="A49" s="2" t="s">
        <v>19</v>
      </c>
      <c r="B49" s="13" t="s">
        <v>14</v>
      </c>
      <c r="C49" s="13">
        <f aca="true" t="shared" si="18" ref="C49:J49">(+C47/B47)-1</f>
        <v>0.07537820412994067</v>
      </c>
      <c r="D49" s="13">
        <f t="shared" si="18"/>
        <v>0.3065306122448985</v>
      </c>
      <c r="E49" s="13">
        <f t="shared" si="18"/>
        <v>0.28686868686868605</v>
      </c>
      <c r="F49" s="13">
        <f t="shared" si="18"/>
        <v>0.3281230769230774</v>
      </c>
      <c r="G49" s="13">
        <f t="shared" si="18"/>
        <v>0.146658415841584</v>
      </c>
      <c r="H49" s="13">
        <f t="shared" si="18"/>
        <v>0.15328719723183415</v>
      </c>
      <c r="I49" s="13">
        <f t="shared" si="18"/>
        <v>0.0794174757281556</v>
      </c>
      <c r="J49" s="13">
        <f t="shared" si="18"/>
        <v>0.149946581196581</v>
      </c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>
      <c r="A51" s="2" t="s">
        <v>17</v>
      </c>
      <c r="B51" s="18">
        <v>3.25</v>
      </c>
      <c r="C51" s="18">
        <f>+B51*1.1</f>
        <v>3.575</v>
      </c>
      <c r="D51" s="18">
        <f aca="true" t="shared" si="19" ref="D51:J51">+C51*1.1</f>
        <v>3.9325000000000006</v>
      </c>
      <c r="E51" s="18">
        <f t="shared" si="19"/>
        <v>4.325750000000001</v>
      </c>
      <c r="F51" s="18">
        <f t="shared" si="19"/>
        <v>4.758325000000002</v>
      </c>
      <c r="G51" s="18">
        <f t="shared" si="19"/>
        <v>5.234157500000003</v>
      </c>
      <c r="H51" s="18">
        <f t="shared" si="19"/>
        <v>5.757573250000004</v>
      </c>
      <c r="I51" s="18">
        <f t="shared" si="19"/>
        <v>6.333330575000004</v>
      </c>
      <c r="J51" s="18">
        <f t="shared" si="19"/>
        <v>6.966663632500005</v>
      </c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 t="s">
        <v>18</v>
      </c>
      <c r="B53" s="14">
        <f aca="true" t="shared" si="20" ref="B53:J53">+B51*B45</f>
        <v>15600</v>
      </c>
      <c r="C53" s="14">
        <f t="shared" si="20"/>
        <v>17338.75</v>
      </c>
      <c r="D53" s="14">
        <f t="shared" si="20"/>
        <v>19269.250000000004</v>
      </c>
      <c r="E53" s="14">
        <f t="shared" si="20"/>
        <v>21412.462500000005</v>
      </c>
      <c r="F53" s="14">
        <f t="shared" si="20"/>
        <v>23791.62500000001</v>
      </c>
      <c r="G53" s="14">
        <f t="shared" si="20"/>
        <v>26432.495375000013</v>
      </c>
      <c r="H53" s="14">
        <f t="shared" si="20"/>
        <v>29363.62357500002</v>
      </c>
      <c r="I53" s="14">
        <f t="shared" si="20"/>
        <v>32616.65246125002</v>
      </c>
      <c r="J53" s="14">
        <f t="shared" si="20"/>
        <v>36226.650889000026</v>
      </c>
    </row>
    <row r="54" spans="1:10" ht="12.7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2" t="s">
        <v>20</v>
      </c>
      <c r="B55" s="11">
        <f aca="true" t="shared" si="21" ref="B55:J55">+B51/B47</f>
        <v>31.419939577039273</v>
      </c>
      <c r="C55" s="11">
        <f t="shared" si="21"/>
        <v>32.13932865852189</v>
      </c>
      <c r="D55" s="11">
        <f t="shared" si="21"/>
        <v>27.058884953051063</v>
      </c>
      <c r="E55" s="11">
        <f t="shared" si="21"/>
        <v>23.129612020308183</v>
      </c>
      <c r="F55" s="11">
        <f t="shared" si="21"/>
        <v>19.156788752803664</v>
      </c>
      <c r="G55" s="11">
        <f t="shared" si="21"/>
        <v>18.377284234745712</v>
      </c>
      <c r="H55" s="11">
        <f t="shared" si="21"/>
        <v>17.528168791556137</v>
      </c>
      <c r="I55" s="11">
        <f t="shared" si="21"/>
        <v>17.862399029351593</v>
      </c>
      <c r="J55" s="11">
        <f t="shared" si="21"/>
        <v>17.086566674985274</v>
      </c>
    </row>
    <row r="56" spans="1:10" ht="12.75">
      <c r="A56" s="2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2" t="s">
        <v>21</v>
      </c>
      <c r="B57" s="11" t="s">
        <v>14</v>
      </c>
      <c r="C57" s="11">
        <f aca="true" t="shared" si="22" ref="C57:J57">(+C55/C49)*0.01</f>
        <v>4.263742951890778</v>
      </c>
      <c r="D57" s="11">
        <f t="shared" si="22"/>
        <v>0.8827465796934085</v>
      </c>
      <c r="E57" s="11">
        <f t="shared" si="22"/>
        <v>0.8062787288769425</v>
      </c>
      <c r="F57" s="11">
        <f t="shared" si="22"/>
        <v>0.583829364653149</v>
      </c>
      <c r="G57" s="11">
        <f t="shared" si="22"/>
        <v>1.2530671444451098</v>
      </c>
      <c r="H57" s="11">
        <f t="shared" si="22"/>
        <v>1.143485503557498</v>
      </c>
      <c r="I57" s="11">
        <f t="shared" si="22"/>
        <v>2.2491773838914524</v>
      </c>
      <c r="J57" s="11">
        <f t="shared" si="22"/>
        <v>1.1395102534938537</v>
      </c>
    </row>
    <row r="58" spans="1:10" ht="12.75">
      <c r="A58" s="2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2" t="s">
        <v>22</v>
      </c>
      <c r="B59" s="11">
        <f aca="true" t="shared" si="23" ref="B59:J59">+B53/B8</f>
        <v>1.793103448275862</v>
      </c>
      <c r="C59" s="11">
        <f t="shared" si="23"/>
        <v>1.8801507265235307</v>
      </c>
      <c r="D59" s="11">
        <f t="shared" si="23"/>
        <v>1.9347102741431523</v>
      </c>
      <c r="E59" s="11">
        <f t="shared" si="23"/>
        <v>1.9544522157160418</v>
      </c>
      <c r="F59" s="11">
        <f t="shared" si="23"/>
        <v>1.992306030291582</v>
      </c>
      <c r="G59" s="11">
        <f t="shared" si="23"/>
        <v>2.030689907939401</v>
      </c>
      <c r="H59" s="11">
        <f t="shared" si="23"/>
        <v>2.0507957486120687</v>
      </c>
      <c r="I59" s="11">
        <f t="shared" si="23"/>
        <v>2.0899006864341376</v>
      </c>
      <c r="J59" s="11">
        <f t="shared" si="23"/>
        <v>2.1101909843606825</v>
      </c>
    </row>
    <row r="60" spans="1:10" ht="12.75">
      <c r="A60" s="2"/>
      <c r="B60" s="1"/>
      <c r="C60" s="1"/>
      <c r="D60" s="1"/>
      <c r="E60" s="1"/>
      <c r="F60" s="1"/>
      <c r="G60" s="1"/>
      <c r="H60" s="1"/>
      <c r="I60" s="1"/>
      <c r="J60" s="1"/>
    </row>
    <row r="62" spans="1:10" ht="12.75">
      <c r="A62" s="2" t="s">
        <v>16</v>
      </c>
      <c r="B62" s="9">
        <f aca="true" t="shared" si="24" ref="B62:J62">+B51/(B47+(+C17/+C45))</f>
        <v>9.269158803624306</v>
      </c>
      <c r="C62" s="9">
        <f t="shared" si="24"/>
        <v>10.066256443838354</v>
      </c>
      <c r="D62" s="9">
        <f t="shared" si="24"/>
        <v>10.114663065517492</v>
      </c>
      <c r="E62" s="9">
        <f t="shared" si="24"/>
        <v>10.157747600000215</v>
      </c>
      <c r="F62" s="9">
        <f t="shared" si="24"/>
        <v>9.40118244531161</v>
      </c>
      <c r="G62" s="9">
        <f t="shared" si="24"/>
        <v>9.738146243997127</v>
      </c>
      <c r="H62" s="9">
        <f t="shared" si="24"/>
        <v>9.576553783211063</v>
      </c>
      <c r="I62" s="9">
        <f t="shared" si="24"/>
        <v>10.236891078991626</v>
      </c>
      <c r="J62" s="9" t="e">
        <f t="shared" si="24"/>
        <v>#DIV/0!</v>
      </c>
    </row>
    <row r="63" spans="1:10" ht="12.75">
      <c r="A63" s="19" t="s">
        <v>31</v>
      </c>
      <c r="B63" s="9"/>
      <c r="C63" s="9"/>
      <c r="D63" s="9"/>
      <c r="E63" s="9"/>
      <c r="F63" s="9"/>
      <c r="G63" s="9"/>
      <c r="H63" s="9"/>
      <c r="I63" s="9"/>
      <c r="J63" s="9"/>
    </row>
    <row r="64" ht="12.75">
      <c r="A64" t="s">
        <v>23</v>
      </c>
    </row>
    <row r="65" ht="12.75">
      <c r="A65" t="s">
        <v>24</v>
      </c>
    </row>
    <row r="66" ht="12.75">
      <c r="A66" t="s">
        <v>25</v>
      </c>
    </row>
  </sheetData>
  <printOptions/>
  <pageMargins left="0.75" right="0.75" top="1" bottom="1" header="0.5" footer="0.5"/>
  <pageSetup fitToHeight="0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Redfield Blonsky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Redfield, Blonsky &amp; Co.</dc:creator>
  <cp:keywords/>
  <dc:description/>
  <cp:lastModifiedBy>Redfield, Blonsky &amp;Co llc</cp:lastModifiedBy>
  <cp:lastPrinted>2002-09-26T21:02:59Z</cp:lastPrinted>
  <dcterms:created xsi:type="dcterms:W3CDTF">2001-05-25T18:30:33Z</dcterms:created>
  <dcterms:modified xsi:type="dcterms:W3CDTF">2004-09-17T18:03:07Z</dcterms:modified>
  <cp:category/>
  <cp:version/>
  <cp:contentType/>
  <cp:contentStatus/>
</cp:coreProperties>
</file>